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Hala, tělocvičny,hriste\Hala\Osvetleni_2022\Verejna_zakázka\Podklady\"/>
    </mc:Choice>
  </mc:AlternateContent>
  <workbookProtection workbookAlgorithmName="SHA-512" workbookHashValue="ktUw2J93mKV9OgvlfklhDu30e7CKVErG339uDF1QaS+e+oPX8anOkfIXR8mxCVN3Tq1eeGAW+vQMXmik2UXT2A==" workbookSaltValue="XCI7pgergjMid+6+8bvAOg==" workbookSpinCount="100000" lockStructure="1"/>
  <bookViews>
    <workbookView xWindow="0" yWindow="0" windowWidth="28800" windowHeight="12300"/>
  </bookViews>
  <sheets>
    <sheet name="List1" sheetId="1" r:id="rId1"/>
  </sheets>
  <definedNames>
    <definedName name="_xlnm.Print_Area" localSheetId="0">List1!$C$3:$G$34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" l="1"/>
  <c r="G8" i="1"/>
  <c r="G22" i="1"/>
  <c r="G20" i="1"/>
  <c r="G21" i="1"/>
  <c r="G27" i="1"/>
  <c r="G19" i="1"/>
  <c r="G12" i="1"/>
  <c r="G7" i="1"/>
  <c r="G6" i="1"/>
  <c r="G24" i="1" l="1"/>
  <c r="G28" i="1" s="1"/>
  <c r="G29" i="1" s="1"/>
  <c r="G9" i="1"/>
  <c r="G13" i="1" s="1"/>
  <c r="G14" i="1" s="1"/>
  <c r="G34" i="1" l="1"/>
  <c r="G11" i="1"/>
  <c r="G33" i="1"/>
  <c r="G32" i="1"/>
  <c r="G26" i="1"/>
</calcChain>
</file>

<file path=xl/sharedStrings.xml><?xml version="1.0" encoding="utf-8"?>
<sst xmlns="http://schemas.openxmlformats.org/spreadsheetml/2006/main" count="44" uniqueCount="27">
  <si>
    <t xml:space="preserve">stávající výbojkové svítidlo </t>
  </si>
  <si>
    <t>MJ</t>
  </si>
  <si>
    <t>počet</t>
  </si>
  <si>
    <t>ks</t>
  </si>
  <si>
    <t>stávající zářivkové svítidlo</t>
  </si>
  <si>
    <t>cena za kWh v Kč bez DPH</t>
  </si>
  <si>
    <t>spotřeba v Kč za hod.</t>
  </si>
  <si>
    <t>výkon W</t>
  </si>
  <si>
    <t>odběr celkem</t>
  </si>
  <si>
    <t>náklady na osvětlení celkem v Kč bez DPH</t>
  </si>
  <si>
    <t>spotřeba eneregií za rok</t>
  </si>
  <si>
    <t>stávající svítidla celkem</t>
  </si>
  <si>
    <t>navrhovaná svítidla celkem</t>
  </si>
  <si>
    <t>roční úspora energií v kW</t>
  </si>
  <si>
    <t>roční úspora energií v Kč bez DPH</t>
  </si>
  <si>
    <t>položka</t>
  </si>
  <si>
    <t>stávající stav</t>
  </si>
  <si>
    <t>nový stav</t>
  </si>
  <si>
    <t>roční úspora energií v %</t>
  </si>
  <si>
    <t>navrhované svítidlo typ A</t>
  </si>
  <si>
    <t>navrhované svítidlo typ B</t>
  </si>
  <si>
    <t>navrhované svítidlo typ C</t>
  </si>
  <si>
    <t>navrhované svítidlo typ D</t>
  </si>
  <si>
    <t>odhadovaný počet provozních hodin za rok</t>
  </si>
  <si>
    <t>navrhované svítidlo typ N</t>
  </si>
  <si>
    <t>stávající nouzové svítidlo</t>
  </si>
  <si>
    <t xml:space="preserve">buňky pro vyplnění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</si>
</sst>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,\k\W"/>
    <numFmt numFmtId="165" formatCode="#,##0.00\ &quot;Kč&quot;"/>
    <numFmt numFmtId="166" formatCode="#,##0.0\ &quot;Kč&quot;"/>
  </numFmts>
  <fonts count="3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AFFD9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164" fontId="0" fillId="2" borderId="8" xfId="0" applyNumberFormat="1" applyFill="1" applyBorder="1" applyAlignment="1">
      <alignment horizontal="right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164" fontId="0" fillId="2" borderId="4" xfId="0" applyNumberForma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65" fontId="0" fillId="2" borderId="4" xfId="0" applyNumberFormat="1" applyFill="1" applyBorder="1" applyAlignment="1">
      <alignment horizontal="right"/>
    </xf>
    <xf numFmtId="0" fontId="0" fillId="2" borderId="15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1" fillId="4" borderId="19" xfId="0" applyFont="1" applyFill="1" applyBorder="1"/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right"/>
    </xf>
    <xf numFmtId="0" fontId="1" fillId="4" borderId="12" xfId="0" applyFont="1" applyFill="1" applyBorder="1"/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65" fontId="1" fillId="4" borderId="5" xfId="0" applyNumberFormat="1" applyFont="1" applyFill="1" applyBorder="1" applyAlignment="1">
      <alignment horizontal="right"/>
    </xf>
    <xf numFmtId="0" fontId="1" fillId="5" borderId="19" xfId="0" applyFont="1" applyFill="1" applyBorder="1"/>
    <xf numFmtId="0" fontId="1" fillId="5" borderId="20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right"/>
    </xf>
    <xf numFmtId="0" fontId="1" fillId="5" borderId="12" xfId="0" applyFont="1" applyFill="1" applyBorder="1"/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165" fontId="1" fillId="5" borderId="5" xfId="0" applyNumberFormat="1" applyFont="1" applyFill="1" applyBorder="1" applyAlignment="1">
      <alignment horizontal="right"/>
    </xf>
    <xf numFmtId="164" fontId="1" fillId="6" borderId="26" xfId="0" applyNumberFormat="1" applyFont="1" applyFill="1" applyBorder="1" applyAlignment="1">
      <alignment horizontal="right"/>
    </xf>
    <xf numFmtId="9" fontId="1" fillId="6" borderId="25" xfId="0" applyNumberFormat="1" applyFont="1" applyFill="1" applyBorder="1" applyAlignment="1">
      <alignment horizontal="center"/>
    </xf>
    <xf numFmtId="0" fontId="1" fillId="6" borderId="19" xfId="0" applyFont="1" applyFill="1" applyBorder="1"/>
    <xf numFmtId="0" fontId="1" fillId="6" borderId="20" xfId="0" applyFont="1" applyFill="1" applyBorder="1" applyAlignment="1">
      <alignment horizontal="center"/>
    </xf>
    <xf numFmtId="0" fontId="1" fillId="6" borderId="9" xfId="0" applyFont="1" applyFill="1" applyBorder="1"/>
    <xf numFmtId="0" fontId="1" fillId="6" borderId="10" xfId="0" applyFont="1" applyFill="1" applyBorder="1" applyAlignment="1">
      <alignment horizontal="center"/>
    </xf>
    <xf numFmtId="0" fontId="1" fillId="6" borderId="12" xfId="0" applyFont="1" applyFill="1" applyBorder="1"/>
    <xf numFmtId="0" fontId="1" fillId="6" borderId="13" xfId="0" applyFont="1" applyFill="1" applyBorder="1" applyAlignment="1">
      <alignment horizontal="center"/>
    </xf>
    <xf numFmtId="0" fontId="0" fillId="7" borderId="7" xfId="0" applyFill="1" applyBorder="1" applyAlignment="1" applyProtection="1">
      <alignment horizontal="center"/>
      <protection locked="0"/>
    </xf>
    <xf numFmtId="0" fontId="0" fillId="7" borderId="3" xfId="0" applyFill="1" applyBorder="1" applyAlignment="1" applyProtection="1">
      <alignment horizontal="center"/>
      <protection locked="0"/>
    </xf>
    <xf numFmtId="0" fontId="0" fillId="7" borderId="0" xfId="0" applyFill="1" applyAlignment="1">
      <alignment horizontal="center"/>
    </xf>
    <xf numFmtId="166" fontId="0" fillId="2" borderId="4" xfId="0" applyNumberFormat="1" applyFill="1" applyBorder="1" applyAlignment="1">
      <alignment horizontal="right"/>
    </xf>
    <xf numFmtId="165" fontId="1" fillId="6" borderId="27" xfId="0" applyNumberFormat="1" applyFont="1" applyFill="1" applyBorder="1" applyAlignment="1">
      <alignment horizontal="right"/>
    </xf>
    <xf numFmtId="0" fontId="0" fillId="7" borderId="0" xfId="0" applyFill="1"/>
    <xf numFmtId="0" fontId="0" fillId="0" borderId="7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A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6"/>
  <sheetViews>
    <sheetView tabSelected="1" topLeftCell="A4" workbookViewId="0">
      <selection activeCell="F6" sqref="F6"/>
    </sheetView>
  </sheetViews>
  <sheetFormatPr defaultColWidth="10.875" defaultRowHeight="15.75" x14ac:dyDescent="0.25"/>
  <cols>
    <col min="1" max="2" width="10.875" style="1"/>
    <col min="3" max="3" width="40.875" style="1" customWidth="1"/>
    <col min="4" max="4" width="6.625" style="2" customWidth="1"/>
    <col min="5" max="5" width="5.875" style="2" bestFit="1" customWidth="1"/>
    <col min="6" max="6" width="8.125" style="2" bestFit="1" customWidth="1"/>
    <col min="7" max="7" width="16.375" style="2" bestFit="1" customWidth="1"/>
    <col min="8" max="16384" width="10.875" style="1"/>
  </cols>
  <sheetData>
    <row r="2" spans="3:7" ht="16.5" thickBot="1" x14ac:dyDescent="0.3"/>
    <row r="3" spans="3:7" ht="17.25" thickTop="1" thickBot="1" x14ac:dyDescent="0.3">
      <c r="C3" s="52" t="s">
        <v>16</v>
      </c>
      <c r="D3" s="53"/>
      <c r="E3" s="53"/>
      <c r="F3" s="53"/>
      <c r="G3" s="54"/>
    </row>
    <row r="4" spans="3:7" ht="17.25" thickTop="1" thickBot="1" x14ac:dyDescent="0.3"/>
    <row r="5" spans="3:7" ht="17.25" thickTop="1" thickBot="1" x14ac:dyDescent="0.3">
      <c r="C5" s="17" t="s">
        <v>15</v>
      </c>
      <c r="D5" s="18" t="s">
        <v>1</v>
      </c>
      <c r="E5" s="18" t="s">
        <v>2</v>
      </c>
      <c r="F5" s="18" t="s">
        <v>7</v>
      </c>
      <c r="G5" s="19" t="s">
        <v>8</v>
      </c>
    </row>
    <row r="6" spans="3:7" ht="16.5" thickTop="1" x14ac:dyDescent="0.25">
      <c r="C6" s="3" t="s">
        <v>0</v>
      </c>
      <c r="D6" s="4" t="s">
        <v>3</v>
      </c>
      <c r="E6" s="4">
        <v>64</v>
      </c>
      <c r="F6" s="50">
        <v>460</v>
      </c>
      <c r="G6" s="5">
        <f>(F6*E6)</f>
        <v>29440</v>
      </c>
    </row>
    <row r="7" spans="3:7" x14ac:dyDescent="0.25">
      <c r="C7" s="6" t="s">
        <v>4</v>
      </c>
      <c r="D7" s="7" t="s">
        <v>3</v>
      </c>
      <c r="E7" s="7">
        <v>44</v>
      </c>
      <c r="F7" s="51">
        <v>130</v>
      </c>
      <c r="G7" s="8">
        <f>(F7*E7)</f>
        <v>5720</v>
      </c>
    </row>
    <row r="8" spans="3:7" x14ac:dyDescent="0.25">
      <c r="C8" s="9" t="s">
        <v>25</v>
      </c>
      <c r="D8" s="7" t="s">
        <v>3</v>
      </c>
      <c r="E8" s="7">
        <v>5</v>
      </c>
      <c r="F8" s="51">
        <v>10</v>
      </c>
      <c r="G8" s="8">
        <f>(F8*E8)</f>
        <v>50</v>
      </c>
    </row>
    <row r="9" spans="3:7" x14ac:dyDescent="0.25">
      <c r="C9" s="9" t="s">
        <v>11</v>
      </c>
      <c r="D9" s="10"/>
      <c r="E9" s="10"/>
      <c r="F9" s="11"/>
      <c r="G9" s="8">
        <f>SUM(G6:G8)</f>
        <v>35210</v>
      </c>
    </row>
    <row r="10" spans="3:7" x14ac:dyDescent="0.25">
      <c r="C10" s="9" t="s">
        <v>5</v>
      </c>
      <c r="D10" s="10"/>
      <c r="E10" s="10"/>
      <c r="F10" s="11"/>
      <c r="G10" s="12">
        <v>3</v>
      </c>
    </row>
    <row r="11" spans="3:7" x14ac:dyDescent="0.25">
      <c r="C11" s="9" t="s">
        <v>6</v>
      </c>
      <c r="D11" s="10"/>
      <c r="E11" s="10"/>
      <c r="F11" s="11"/>
      <c r="G11" s="47">
        <f>G9*G10/1000</f>
        <v>105.63</v>
      </c>
    </row>
    <row r="12" spans="3:7" ht="16.5" thickBot="1" x14ac:dyDescent="0.3">
      <c r="C12" s="13" t="s">
        <v>23</v>
      </c>
      <c r="D12" s="14"/>
      <c r="E12" s="14"/>
      <c r="F12" s="15"/>
      <c r="G12" s="16">
        <f>25*52</f>
        <v>1300</v>
      </c>
    </row>
    <row r="13" spans="3:7" ht="16.5" thickTop="1" x14ac:dyDescent="0.25">
      <c r="C13" s="20" t="s">
        <v>10</v>
      </c>
      <c r="D13" s="21"/>
      <c r="E13" s="21"/>
      <c r="F13" s="22"/>
      <c r="G13" s="23">
        <f>(G9*G12)+(7460*G8)</f>
        <v>46146000</v>
      </c>
    </row>
    <row r="14" spans="3:7" ht="16.5" thickBot="1" x14ac:dyDescent="0.3">
      <c r="C14" s="24" t="s">
        <v>9</v>
      </c>
      <c r="D14" s="25"/>
      <c r="E14" s="25"/>
      <c r="F14" s="26"/>
      <c r="G14" s="27">
        <f>(G13*G10)/1000</f>
        <v>138438</v>
      </c>
    </row>
    <row r="15" spans="3:7" ht="17.25" thickTop="1" thickBot="1" x14ac:dyDescent="0.3"/>
    <row r="16" spans="3:7" ht="17.25" thickTop="1" thickBot="1" x14ac:dyDescent="0.3">
      <c r="C16" s="55" t="s">
        <v>17</v>
      </c>
      <c r="D16" s="56"/>
      <c r="E16" s="56"/>
      <c r="F16" s="56"/>
      <c r="G16" s="57"/>
    </row>
    <row r="17" spans="3:7" ht="17.25" thickTop="1" thickBot="1" x14ac:dyDescent="0.3"/>
    <row r="18" spans="3:7" ht="17.25" thickTop="1" thickBot="1" x14ac:dyDescent="0.3">
      <c r="C18" s="17" t="s">
        <v>15</v>
      </c>
      <c r="D18" s="18" t="s">
        <v>1</v>
      </c>
      <c r="E18" s="18" t="s">
        <v>2</v>
      </c>
      <c r="F18" s="18" t="s">
        <v>7</v>
      </c>
      <c r="G18" s="19" t="s">
        <v>8</v>
      </c>
    </row>
    <row r="19" spans="3:7" ht="16.5" thickTop="1" x14ac:dyDescent="0.25">
      <c r="C19" s="3" t="s">
        <v>19</v>
      </c>
      <c r="D19" s="4" t="s">
        <v>3</v>
      </c>
      <c r="E19" s="50">
        <v>56</v>
      </c>
      <c r="F19" s="44"/>
      <c r="G19" s="5">
        <f>(F19*E19)</f>
        <v>0</v>
      </c>
    </row>
    <row r="20" spans="3:7" x14ac:dyDescent="0.25">
      <c r="C20" s="6" t="s">
        <v>20</v>
      </c>
      <c r="D20" s="7" t="s">
        <v>3</v>
      </c>
      <c r="E20" s="51">
        <v>16</v>
      </c>
      <c r="F20" s="45"/>
      <c r="G20" s="8">
        <f t="shared" ref="G20:G23" si="0">(F20*E20)</f>
        <v>0</v>
      </c>
    </row>
    <row r="21" spans="3:7" x14ac:dyDescent="0.25">
      <c r="C21" s="6" t="s">
        <v>21</v>
      </c>
      <c r="D21" s="7" t="s">
        <v>3</v>
      </c>
      <c r="E21" s="51">
        <v>18</v>
      </c>
      <c r="F21" s="45"/>
      <c r="G21" s="8">
        <f t="shared" si="0"/>
        <v>0</v>
      </c>
    </row>
    <row r="22" spans="3:7" x14ac:dyDescent="0.25">
      <c r="C22" s="6" t="s">
        <v>22</v>
      </c>
      <c r="D22" s="7" t="s">
        <v>3</v>
      </c>
      <c r="E22" s="51">
        <v>26</v>
      </c>
      <c r="F22" s="45"/>
      <c r="G22" s="8">
        <f t="shared" si="0"/>
        <v>0</v>
      </c>
    </row>
    <row r="23" spans="3:7" x14ac:dyDescent="0.25">
      <c r="C23" s="9" t="s">
        <v>24</v>
      </c>
      <c r="D23" s="7" t="s">
        <v>3</v>
      </c>
      <c r="E23" s="51">
        <v>5</v>
      </c>
      <c r="F23" s="45"/>
      <c r="G23" s="8">
        <f t="shared" si="0"/>
        <v>0</v>
      </c>
    </row>
    <row r="24" spans="3:7" x14ac:dyDescent="0.25">
      <c r="C24" s="9" t="s">
        <v>12</v>
      </c>
      <c r="D24" s="10"/>
      <c r="E24" s="10"/>
      <c r="F24" s="11"/>
      <c r="G24" s="8">
        <f>SUM(G19:G23)</f>
        <v>0</v>
      </c>
    </row>
    <row r="25" spans="3:7" x14ac:dyDescent="0.25">
      <c r="C25" s="9" t="s">
        <v>5</v>
      </c>
      <c r="D25" s="10"/>
      <c r="E25" s="10"/>
      <c r="F25" s="11"/>
      <c r="G25" s="12">
        <v>3</v>
      </c>
    </row>
    <row r="26" spans="3:7" x14ac:dyDescent="0.25">
      <c r="C26" s="9" t="s">
        <v>6</v>
      </c>
      <c r="D26" s="10"/>
      <c r="E26" s="10"/>
      <c r="F26" s="11"/>
      <c r="G26" s="47">
        <f>G24*G25/1000</f>
        <v>0</v>
      </c>
    </row>
    <row r="27" spans="3:7" ht="16.5" thickBot="1" x14ac:dyDescent="0.3">
      <c r="C27" s="13" t="s">
        <v>23</v>
      </c>
      <c r="D27" s="14"/>
      <c r="E27" s="14"/>
      <c r="F27" s="15"/>
      <c r="G27" s="16">
        <f>25*52</f>
        <v>1300</v>
      </c>
    </row>
    <row r="28" spans="3:7" ht="16.5" thickTop="1" x14ac:dyDescent="0.25">
      <c r="C28" s="28" t="s">
        <v>10</v>
      </c>
      <c r="D28" s="29"/>
      <c r="E28" s="29"/>
      <c r="F28" s="30"/>
      <c r="G28" s="31">
        <f>(G24*G27)+(7460*G23)</f>
        <v>0</v>
      </c>
    </row>
    <row r="29" spans="3:7" ht="16.5" thickBot="1" x14ac:dyDescent="0.3">
      <c r="C29" s="32" t="s">
        <v>9</v>
      </c>
      <c r="D29" s="33"/>
      <c r="E29" s="33"/>
      <c r="F29" s="34"/>
      <c r="G29" s="35">
        <f>(G28*G25)/1000</f>
        <v>0</v>
      </c>
    </row>
    <row r="30" spans="3:7" ht="16.5" thickTop="1" x14ac:dyDescent="0.25"/>
    <row r="31" spans="3:7" ht="16.5" thickBot="1" x14ac:dyDescent="0.3"/>
    <row r="32" spans="3:7" ht="16.5" thickTop="1" x14ac:dyDescent="0.25">
      <c r="C32" s="38" t="s">
        <v>18</v>
      </c>
      <c r="D32" s="39"/>
      <c r="E32" s="39"/>
      <c r="F32" s="39"/>
      <c r="G32" s="37">
        <f>1-G28/G13</f>
        <v>1</v>
      </c>
    </row>
    <row r="33" spans="3:7" x14ac:dyDescent="0.25">
      <c r="C33" s="40" t="s">
        <v>13</v>
      </c>
      <c r="D33" s="41"/>
      <c r="E33" s="41"/>
      <c r="F33" s="41"/>
      <c r="G33" s="36">
        <f>G13-G28</f>
        <v>46146000</v>
      </c>
    </row>
    <row r="34" spans="3:7" ht="16.5" thickBot="1" x14ac:dyDescent="0.3">
      <c r="C34" s="42" t="s">
        <v>14</v>
      </c>
      <c r="D34" s="43"/>
      <c r="E34" s="43"/>
      <c r="F34" s="43"/>
      <c r="G34" s="48">
        <f>G14-G29</f>
        <v>138438</v>
      </c>
    </row>
    <row r="35" spans="3:7" ht="16.5" thickTop="1" x14ac:dyDescent="0.25"/>
    <row r="36" spans="3:7" x14ac:dyDescent="0.25">
      <c r="C36" s="49" t="s">
        <v>26</v>
      </c>
      <c r="D36" s="46"/>
      <c r="E36" s="46"/>
      <c r="F36" s="46"/>
      <c r="G36" s="46"/>
    </row>
  </sheetData>
  <sheetProtection algorithmName="SHA-512" hashValue="u0sp9RJW7D0t+nUc2IdmTjmT1TIvD4r42ldRbDNZbbCe2460SAcZuCQSH6uAry3sAslN+LmALTUC5jMzNfcPZA==" saltValue="p0sCLQ+jf3dMfssvnRZ6Nw==" spinCount="100000" sheet="1" objects="1" scenarios="1" selectLockedCells="1"/>
  <mergeCells count="2">
    <mergeCell ref="C3:G3"/>
    <mergeCell ref="C16:G16"/>
  </mergeCells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Luděk Burian</cp:lastModifiedBy>
  <dcterms:created xsi:type="dcterms:W3CDTF">2022-04-12T04:32:19Z</dcterms:created>
  <dcterms:modified xsi:type="dcterms:W3CDTF">2022-05-04T09:30:36Z</dcterms:modified>
</cp:coreProperties>
</file>